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a95804b762bab9/Desktop/"/>
    </mc:Choice>
  </mc:AlternateContent>
  <xr:revisionPtr revIDLastSave="122" documentId="8_{341BA2F8-14A6-42BA-9747-39773222C626}" xr6:coauthVersionLast="47" xr6:coauthVersionMax="47" xr10:uidLastSave="{47254458-306C-47F9-954F-177967B0A276}"/>
  <bookViews>
    <workbookView xWindow="-120" yWindow="-120" windowWidth="29040" windowHeight="15720" xr2:uid="{5ECD22DB-EE92-4576-A6DA-E2B1138C9D47}"/>
  </bookViews>
  <sheets>
    <sheet name="bimeh" sheetId="1" r:id="rId1"/>
    <sheet name="حسابداری" sheetId="2" r:id="rId2"/>
  </sheets>
  <externalReferences>
    <externalReference r:id="rId3"/>
  </externalReferences>
  <definedNames>
    <definedName name="ketab">[1]Database!$A$3:$E$14</definedName>
    <definedName name="nameketab">[1]Database!$B$3:$B$14</definedName>
    <definedName name="_xlnm.Print_Titles" localSheetId="0">bimeh!$1:$2</definedName>
    <definedName name="_xlnm.Print_Titles" localSheetId="1">حسابداری!$1:$2</definedName>
    <definedName name="sal">#REF!</definedName>
    <definedName name="SA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2" i="1" l="1"/>
  <c r="G81" i="1"/>
  <c r="D82" i="1"/>
  <c r="C81" i="1"/>
  <c r="B81" i="1"/>
  <c r="H70" i="1"/>
  <c r="G68" i="1"/>
  <c r="H69" i="1"/>
  <c r="G67" i="1"/>
  <c r="G66" i="1"/>
  <c r="C75" i="1"/>
  <c r="C74" i="1"/>
  <c r="C72" i="1"/>
  <c r="D70" i="1"/>
  <c r="D69" i="1"/>
  <c r="D68" i="1"/>
  <c r="C67" i="1"/>
  <c r="C66" i="1"/>
  <c r="C62" i="1"/>
  <c r="C61" i="1"/>
  <c r="C60" i="1"/>
  <c r="C58" i="1"/>
  <c r="D56" i="1"/>
  <c r="D54" i="1"/>
  <c r="H51" i="1"/>
  <c r="G50" i="1"/>
  <c r="G49" i="1"/>
  <c r="H50" i="1"/>
  <c r="D51" i="1"/>
  <c r="D50" i="1"/>
  <c r="C49" i="1"/>
  <c r="C46" i="1"/>
  <c r="C45" i="1"/>
  <c r="C44" i="1"/>
  <c r="C42" i="1"/>
  <c r="D30" i="2"/>
  <c r="D31" i="2" s="1"/>
  <c r="D29" i="2"/>
  <c r="F23" i="2"/>
  <c r="F22" i="2"/>
  <c r="D30" i="1"/>
  <c r="D31" i="1" s="1"/>
  <c r="D29" i="1"/>
  <c r="F22" i="1"/>
  <c r="F2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<sst xmlns="http://schemas.openxmlformats.org/spreadsheetml/2006/main" count="148" uniqueCount="81">
  <si>
    <t>آکادمی آموزش تخصصی مهدی مقدسی</t>
  </si>
  <si>
    <t>دوره آفلاین حسابداری شرکتی - یک</t>
  </si>
  <si>
    <t>جلسه سپرده بیمه</t>
  </si>
  <si>
    <t>سال 1405</t>
  </si>
  <si>
    <t>پیمانکار طبق درخواست کارفرما - مفاصا حساب می دهد</t>
  </si>
  <si>
    <t>از هر پرداخت 5 درصد کسر کن و قسط و آخر هم نده</t>
  </si>
  <si>
    <t>تامین اجتماعی</t>
  </si>
  <si>
    <t>پیمانکار</t>
  </si>
  <si>
    <t>کارفرما</t>
  </si>
  <si>
    <t>5 درصد کسر می کند</t>
  </si>
  <si>
    <t>کارمندان را بیمه کند  و حق بیمه را بدهد</t>
  </si>
  <si>
    <t>و قسط آخر هم نمی دهد</t>
  </si>
  <si>
    <t>بعد از دریافت مفاصا حساب</t>
  </si>
  <si>
    <t>پرداخت 5 درصد ها و قسط آخر</t>
  </si>
  <si>
    <t>قسط آخر چقدر باشد ؟</t>
  </si>
  <si>
    <t>پوشش ریسک :</t>
  </si>
  <si>
    <t>اگر پیمانکار نرود مفاصا حساب بگیرد در زمان رسیدگی بیمه من چقدر ریسک دارم</t>
  </si>
  <si>
    <t>میزان ریسک کارفرما با توجه به نوع قرار داد مشخص می شود</t>
  </si>
  <si>
    <t>نام قرارداد</t>
  </si>
  <si>
    <t>توضیح</t>
  </si>
  <si>
    <t>نرخ حق بیمه</t>
  </si>
  <si>
    <t>5-1</t>
  </si>
  <si>
    <t>کارمندی کارفرمایی</t>
  </si>
  <si>
    <t xml:space="preserve">با توجه به حداکثر مبلغ </t>
  </si>
  <si>
    <t>5-2</t>
  </si>
  <si>
    <t>کار دستمزدی- بدون مصالح</t>
  </si>
  <si>
    <t>5-3</t>
  </si>
  <si>
    <t>کار با مصالح</t>
  </si>
  <si>
    <t>بیمه بیکار</t>
  </si>
  <si>
    <t>ریسک کارفرما</t>
  </si>
  <si>
    <t>اگر پیمانکار نرود و مفاصا حساب اخذ نکند- در زمان رسیدگی مبلغی که من پرداخت کرده ام طبق نرخ های فوق مشمول بیمه می شود</t>
  </si>
  <si>
    <t>یعنی در زمان رسیدگی طبق درصد هاق از من حق بیمه مطالبه می شود</t>
  </si>
  <si>
    <t>قرارداد</t>
  </si>
  <si>
    <t>سپرده بیمه</t>
  </si>
  <si>
    <t>رسیدگی</t>
  </si>
  <si>
    <t>میزان ریسک</t>
  </si>
  <si>
    <t>حداقل میزان قسط آخر</t>
  </si>
  <si>
    <t>حسابداری سپرده بیمه ماده 38 ق تامین اجتماعی</t>
  </si>
  <si>
    <t>قرارداد حسابرسی</t>
  </si>
  <si>
    <t>مبلغ قرارداد</t>
  </si>
  <si>
    <t>50 درصد پرداخت در زمان انعقاد قرارداد</t>
  </si>
  <si>
    <t>مابقی در انتهای قرارداد</t>
  </si>
  <si>
    <t>تاریخ انعقاد قرارداد</t>
  </si>
  <si>
    <t>1405/03/18</t>
  </si>
  <si>
    <t>تاریخ اتمام کار</t>
  </si>
  <si>
    <t>1405/06/31</t>
  </si>
  <si>
    <t>پرداخت بخش اول</t>
  </si>
  <si>
    <t>کل قرارداد</t>
  </si>
  <si>
    <t>درصد پیش پرداخت</t>
  </si>
  <si>
    <t>قابل پرداخت اولیه - ناخالص</t>
  </si>
  <si>
    <t>کسور</t>
  </si>
  <si>
    <t>5 درصد سپرده بیمه</t>
  </si>
  <si>
    <t>نقد قابل پرداخت</t>
  </si>
  <si>
    <t>شرح</t>
  </si>
  <si>
    <t>بدهکار</t>
  </si>
  <si>
    <t>بستانکار</t>
  </si>
  <si>
    <t>پیش پرداخت حسابرسی</t>
  </si>
  <si>
    <t>سپرده بیمه پرداختنی</t>
  </si>
  <si>
    <t>موجودی نقد</t>
  </si>
  <si>
    <t>سند حسابداری- کارفرما</t>
  </si>
  <si>
    <t>نقد</t>
  </si>
  <si>
    <t>سپرده بیمه دریافتنی</t>
  </si>
  <si>
    <t>پیش دریافت حسابرسی</t>
  </si>
  <si>
    <t>موسسه حسابرسی فاکتور صادر می کند</t>
  </si>
  <si>
    <t>ارزش افزوده</t>
  </si>
  <si>
    <t>کل فاکتور</t>
  </si>
  <si>
    <t>مبلغ کل کار</t>
  </si>
  <si>
    <t>سپرده بیمه حداقلی</t>
  </si>
  <si>
    <t>مبلغ سپرده مورد نیاز</t>
  </si>
  <si>
    <t>سپرده بیمه کسر شده</t>
  </si>
  <si>
    <t>سپرده قابل کسر</t>
  </si>
  <si>
    <t>هزینه حسابرسی</t>
  </si>
  <si>
    <t>ارزش افزوده دریافتنی</t>
  </si>
  <si>
    <t>موجودی نقد و بانک</t>
  </si>
  <si>
    <t>مبلغ تتمه</t>
  </si>
  <si>
    <t>سند حسابداری- پیمانکار</t>
  </si>
  <si>
    <t>ارزش افزوده پرداختنی</t>
  </si>
  <si>
    <t>درامد خدمات حسابرسی</t>
  </si>
  <si>
    <t>در زمان ارایع مفاصا حساب توسط حسابرس</t>
  </si>
  <si>
    <t>بانک</t>
  </si>
  <si>
    <t>موجودی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</si>
</sst>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3">
    <font>
      <sz val="11"/>
      <color theme="1"/>
      <name val="B Nazanin"/>
      <family val="2"/>
    </font>
    <font>
      <sz val="11"/>
      <color theme="1"/>
      <name val="Calibri"/>
      <family val="2"/>
    </font>
    <font>
      <sz val="11"/>
      <color theme="1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2" fillId="0" borderId="0" xfId="0" applyNumberFormat="1" applyFont="1"/>
    <xf numFmtId="10" fontId="2" fillId="0" borderId="0" xfId="0" applyNumberFormat="1" applyFont="1"/>
    <xf numFmtId="41" fontId="2" fillId="0" borderId="0" xfId="1" applyFont="1"/>
    <xf numFmtId="41" fontId="2" fillId="0" borderId="0" xfId="0" applyNumberFormat="1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41" fontId="2" fillId="0" borderId="2" xfId="0" applyNumberFormat="1" applyFont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1" fontId="2" fillId="3" borderId="2" xfId="1" applyFont="1" applyFill="1" applyBorder="1" applyAlignment="1">
      <alignment horizontal="center"/>
    </xf>
    <xf numFmtId="41" fontId="2" fillId="3" borderId="2" xfId="1" applyFont="1" applyFill="1" applyBorder="1" applyAlignment="1">
      <alignment horizontal="center"/>
    </xf>
    <xf numFmtId="41" fontId="2" fillId="0" borderId="2" xfId="1" applyFont="1" applyBorder="1"/>
    <xf numFmtId="43" fontId="2" fillId="0" borderId="2" xfId="0" applyNumberFormat="1" applyFont="1" applyBorder="1"/>
    <xf numFmtId="41" fontId="2" fillId="0" borderId="2" xfId="0" applyNumberFormat="1" applyFont="1" applyBorder="1" applyAlignment="1">
      <alignment horizontal="right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550333</xdr:colOff>
      <xdr:row>4</xdr:row>
      <xdr:rowOff>116417</xdr:rowOff>
    </xdr:from>
    <xdr:to>
      <xdr:col>5</xdr:col>
      <xdr:colOff>619125</xdr:colOff>
      <xdr:row>5</xdr:row>
      <xdr:rowOff>174625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BEFE9347-B48D-417A-9D28-C57BB469ADF0}"/>
            </a:ext>
          </a:extLst>
        </xdr:cNvPr>
        <xdr:cNvSpPr/>
      </xdr:nvSpPr>
      <xdr:spPr>
        <a:xfrm>
          <a:off x="11233108725" y="1164167"/>
          <a:ext cx="5421842" cy="305858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640292</xdr:colOff>
      <xdr:row>7</xdr:row>
      <xdr:rowOff>95250</xdr:rowOff>
    </xdr:from>
    <xdr:to>
      <xdr:col>5</xdr:col>
      <xdr:colOff>518583</xdr:colOff>
      <xdr:row>8</xdr:row>
      <xdr:rowOff>68792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96CC20AF-03CD-46E1-8AEE-6A37E30DF17D}"/>
            </a:ext>
          </a:extLst>
        </xdr:cNvPr>
        <xdr:cNvSpPr/>
      </xdr:nvSpPr>
      <xdr:spPr>
        <a:xfrm>
          <a:off x="11233209267" y="1905000"/>
          <a:ext cx="2354791" cy="22119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730250</xdr:colOff>
      <xdr:row>7</xdr:row>
      <xdr:rowOff>84665</xdr:rowOff>
    </xdr:from>
    <xdr:to>
      <xdr:col>3</xdr:col>
      <xdr:colOff>259291</xdr:colOff>
      <xdr:row>8</xdr:row>
      <xdr:rowOff>111124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86EA6923-3718-4CD1-90EF-23D20700ABA1}"/>
            </a:ext>
          </a:extLst>
        </xdr:cNvPr>
        <xdr:cNvSpPr/>
      </xdr:nvSpPr>
      <xdr:spPr>
        <a:xfrm>
          <a:off x="11235945059" y="1894415"/>
          <a:ext cx="2405591" cy="27410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449791</xdr:colOff>
      <xdr:row>3</xdr:row>
      <xdr:rowOff>58209</xdr:rowOff>
    </xdr:from>
    <xdr:to>
      <xdr:col>5</xdr:col>
      <xdr:colOff>719667</xdr:colOff>
      <xdr:row>3</xdr:row>
      <xdr:rowOff>238125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119D77D5-1E23-4247-BDF7-A8F3809EC782}"/>
            </a:ext>
          </a:extLst>
        </xdr:cNvPr>
        <xdr:cNvSpPr/>
      </xdr:nvSpPr>
      <xdr:spPr>
        <a:xfrm>
          <a:off x="11233008183" y="858309"/>
          <a:ext cx="5622926" cy="179916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809625</xdr:colOff>
      <xdr:row>10</xdr:row>
      <xdr:rowOff>5292</xdr:rowOff>
    </xdr:from>
    <xdr:to>
      <xdr:col>5</xdr:col>
      <xdr:colOff>687916</xdr:colOff>
      <xdr:row>10</xdr:row>
      <xdr:rowOff>227543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294B2D29-4C67-49EC-A8C2-230437F36DDF}"/>
            </a:ext>
          </a:extLst>
        </xdr:cNvPr>
        <xdr:cNvSpPr/>
      </xdr:nvSpPr>
      <xdr:spPr>
        <a:xfrm>
          <a:off x="11233039934" y="2557992"/>
          <a:ext cx="2354791" cy="222251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550333</xdr:colOff>
      <xdr:row>4</xdr:row>
      <xdr:rowOff>116417</xdr:rowOff>
    </xdr:from>
    <xdr:to>
      <xdr:col>5</xdr:col>
      <xdr:colOff>619125</xdr:colOff>
      <xdr:row>5</xdr:row>
      <xdr:rowOff>174625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2AEA880-E438-4E75-BF3C-F5DF02FCDF07}"/>
            </a:ext>
          </a:extLst>
        </xdr:cNvPr>
        <xdr:cNvSpPr/>
      </xdr:nvSpPr>
      <xdr:spPr>
        <a:xfrm>
          <a:off x="11233108725" y="1164167"/>
          <a:ext cx="5421842" cy="305858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640292</xdr:colOff>
      <xdr:row>7</xdr:row>
      <xdr:rowOff>95250</xdr:rowOff>
    </xdr:from>
    <xdr:to>
      <xdr:col>5</xdr:col>
      <xdr:colOff>518583</xdr:colOff>
      <xdr:row>8</xdr:row>
      <xdr:rowOff>68792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31E9EB08-ABB8-4CE7-B08F-17908B9478F4}"/>
            </a:ext>
          </a:extLst>
        </xdr:cNvPr>
        <xdr:cNvSpPr/>
      </xdr:nvSpPr>
      <xdr:spPr>
        <a:xfrm>
          <a:off x="11233209267" y="1905000"/>
          <a:ext cx="2354791" cy="22119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730250</xdr:colOff>
      <xdr:row>7</xdr:row>
      <xdr:rowOff>84665</xdr:rowOff>
    </xdr:from>
    <xdr:to>
      <xdr:col>3</xdr:col>
      <xdr:colOff>259291</xdr:colOff>
      <xdr:row>8</xdr:row>
      <xdr:rowOff>111124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3E7F8621-3CD6-4597-B3CE-2CC96BA386D1}"/>
            </a:ext>
          </a:extLst>
        </xdr:cNvPr>
        <xdr:cNvSpPr/>
      </xdr:nvSpPr>
      <xdr:spPr>
        <a:xfrm>
          <a:off x="11235945059" y="1894415"/>
          <a:ext cx="2405591" cy="27410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449791</xdr:colOff>
      <xdr:row>3</xdr:row>
      <xdr:rowOff>58209</xdr:rowOff>
    </xdr:from>
    <xdr:to>
      <xdr:col>5</xdr:col>
      <xdr:colOff>719667</xdr:colOff>
      <xdr:row>3</xdr:row>
      <xdr:rowOff>238125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913897A0-A936-4E4E-902F-70732420EE5D}"/>
            </a:ext>
          </a:extLst>
        </xdr:cNvPr>
        <xdr:cNvSpPr/>
      </xdr:nvSpPr>
      <xdr:spPr>
        <a:xfrm>
          <a:off x="11233008183" y="858309"/>
          <a:ext cx="5622926" cy="179916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809625</xdr:colOff>
      <xdr:row>10</xdr:row>
      <xdr:rowOff>5292</xdr:rowOff>
    </xdr:from>
    <xdr:to>
      <xdr:col>5</xdr:col>
      <xdr:colOff>687916</xdr:colOff>
      <xdr:row>10</xdr:row>
      <xdr:rowOff>227543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C92B0463-7674-453F-A58C-5E026158955E}"/>
            </a:ext>
          </a:extLst>
        </xdr:cNvPr>
        <xdr:cNvSpPr/>
      </xdr:nvSpPr>
      <xdr:spPr>
        <a:xfrm>
          <a:off x="11233039934" y="2557992"/>
          <a:ext cx="2354791" cy="222251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file:///D:\Teaching\Me\offlines\03-excel\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9C1D-D671-42DF-84B1-CD664EB69C7E}">
  <dimension ref="A1:H82"/>
  <sheetViews>
    <sheetView rightToLeft="1" tabSelected="1" zoomScale="180" zoomScaleNormal="180" workbookViewId="0">
      <pane ySplit="2" topLeftCell="A63" activePane="bottomLeft" state="frozen"/>
      <selection pane="bottomLeft" activeCell="C81" sqref="C81"/>
    </sheetView>
  </sheetViews>
  <sheetFormatPr defaultRowHeight="19.5"/>
  <cols>
    <col min="1" max="1" width="9" style="2"/>
    <col min="2" max="2" width="17.125" style="2" customWidth="1"/>
    <col min="3" max="3" width="20.625" style="2" customWidth="1"/>
    <col min="4" max="4" width="13.375" style="2" customWidth="1"/>
    <col min="5" max="5" width="19.125" style="2" customWidth="1"/>
    <col min="6" max="6" width="16.875" style="2" customWidth="1"/>
    <col min="7" max="7" width="14.375" style="2" customWidth="1"/>
    <col min="8" max="8" width="11.125" style="2" customWidth="1"/>
    <col min="9" max="16384" width="9" style="2"/>
  </cols>
  <sheetData>
    <row r="1" spans="1:6">
      <c r="A1" s="13" t="s">
        <v>0</v>
      </c>
      <c r="B1" s="13"/>
      <c r="C1" s="13"/>
      <c r="D1" s="13"/>
      <c r="E1" s="13"/>
    </row>
    <row r="2" spans="1:6" ht="24" customHeight="1">
      <c r="A2" s="1" t="e" vm="1">
        <v>#VALUE!</v>
      </c>
      <c r="B2" s="3" t="s">
        <v>1</v>
      </c>
      <c r="C2" s="1"/>
      <c r="D2" s="3" t="s">
        <v>2</v>
      </c>
      <c r="E2" s="1" t="s">
        <v>3</v>
      </c>
    </row>
    <row r="3" spans="1:6">
      <c r="C3" s="2" t="s">
        <v>4</v>
      </c>
    </row>
    <row r="5" spans="1:6">
      <c r="C5" s="13" t="s">
        <v>5</v>
      </c>
      <c r="D5" s="13"/>
      <c r="E5" s="13"/>
    </row>
    <row r="6" spans="1:6" ht="20.25" thickBot="1"/>
    <row r="7" spans="1:6" ht="20.25" thickBot="1">
      <c r="B7" s="4" t="s">
        <v>6</v>
      </c>
      <c r="D7" s="4" t="s">
        <v>7</v>
      </c>
      <c r="F7" s="4" t="s">
        <v>8</v>
      </c>
    </row>
    <row r="9" spans="1:6">
      <c r="E9" s="2" t="s">
        <v>9</v>
      </c>
    </row>
    <row r="10" spans="1:6">
      <c r="B10" s="2" t="s">
        <v>10</v>
      </c>
      <c r="E10" s="2" t="s">
        <v>11</v>
      </c>
    </row>
    <row r="12" spans="1:6">
      <c r="E12" s="2" t="s">
        <v>12</v>
      </c>
    </row>
    <row r="13" spans="1:6">
      <c r="E13" s="2" t="s">
        <v>13</v>
      </c>
    </row>
    <row r="15" spans="1:6">
      <c r="B15" s="2" t="s">
        <v>14</v>
      </c>
    </row>
    <row r="16" spans="1:6">
      <c r="B16" s="2" t="s">
        <v>15</v>
      </c>
      <c r="C16" s="2" t="s">
        <v>16</v>
      </c>
    </row>
    <row r="17" spans="2:7">
      <c r="C17" s="2" t="s">
        <v>17</v>
      </c>
    </row>
    <row r="19" spans="2:7">
      <c r="B19" s="5" t="s">
        <v>18</v>
      </c>
      <c r="C19" s="5" t="s">
        <v>19</v>
      </c>
      <c r="D19" s="2" t="s">
        <v>20</v>
      </c>
    </row>
    <row r="20" spans="2:7">
      <c r="B20" s="6" t="s">
        <v>21</v>
      </c>
      <c r="C20" s="7" t="s">
        <v>22</v>
      </c>
      <c r="D20" s="8">
        <v>0.3</v>
      </c>
      <c r="E20" s="2" t="s">
        <v>23</v>
      </c>
    </row>
    <row r="21" spans="2:7">
      <c r="B21" s="6" t="s">
        <v>24</v>
      </c>
      <c r="C21" s="7" t="s">
        <v>25</v>
      </c>
      <c r="D21" s="9">
        <v>0.16669999999999999</v>
      </c>
      <c r="F21" s="2">
        <v>15</v>
      </c>
      <c r="G21" s="2" t="s">
        <v>20</v>
      </c>
    </row>
    <row r="22" spans="2:7">
      <c r="B22" s="6" t="s">
        <v>26</v>
      </c>
      <c r="C22" s="7" t="s">
        <v>27</v>
      </c>
      <c r="D22" s="9">
        <v>7.8E-2</v>
      </c>
      <c r="F22" s="2">
        <f>F21*1/9</f>
        <v>1.6666666666666667</v>
      </c>
      <c r="G22" s="2" t="s">
        <v>28</v>
      </c>
    </row>
    <row r="23" spans="2:7">
      <c r="F23" s="2">
        <f>SUM(F21:F22)</f>
        <v>16.666666666666668</v>
      </c>
    </row>
    <row r="25" spans="2:7">
      <c r="B25" s="2" t="s">
        <v>29</v>
      </c>
    </row>
    <row r="26" spans="2:7">
      <c r="B26" s="2" t="s">
        <v>30</v>
      </c>
    </row>
    <row r="27" spans="2:7">
      <c r="B27" s="2" t="s">
        <v>31</v>
      </c>
    </row>
    <row r="28" spans="2:7">
      <c r="C28" s="2" t="s">
        <v>32</v>
      </c>
      <c r="D28" s="10">
        <v>100000000</v>
      </c>
    </row>
    <row r="29" spans="2:7">
      <c r="C29" s="2" t="s">
        <v>33</v>
      </c>
      <c r="D29" s="11">
        <f>D28*5%</f>
        <v>5000000</v>
      </c>
    </row>
    <row r="30" spans="2:7">
      <c r="C30" s="2" t="s">
        <v>34</v>
      </c>
      <c r="D30" s="12">
        <f>D28*D21</f>
        <v>16669999.999999998</v>
      </c>
    </row>
    <row r="31" spans="2:7">
      <c r="C31" s="2" t="s">
        <v>35</v>
      </c>
      <c r="D31" s="12">
        <f>D30-D29</f>
        <v>11669999.999999998</v>
      </c>
      <c r="E31" s="2" t="s">
        <v>36</v>
      </c>
    </row>
    <row r="33" spans="2:8">
      <c r="B33" s="2" t="s">
        <v>37</v>
      </c>
    </row>
    <row r="34" spans="2:8">
      <c r="B34" s="2" t="s">
        <v>38</v>
      </c>
    </row>
    <row r="35" spans="2:8">
      <c r="B35" s="2" t="s">
        <v>39</v>
      </c>
      <c r="C35" s="10">
        <v>200000000</v>
      </c>
    </row>
    <row r="36" spans="2:8">
      <c r="B36" s="2" t="s">
        <v>40</v>
      </c>
    </row>
    <row r="37" spans="2:8">
      <c r="B37" s="2" t="s">
        <v>41</v>
      </c>
    </row>
    <row r="38" spans="2:8">
      <c r="B38" s="2" t="s">
        <v>42</v>
      </c>
      <c r="C38" s="2" t="s">
        <v>43</v>
      </c>
    </row>
    <row r="39" spans="2:8">
      <c r="B39" s="2" t="s">
        <v>44</v>
      </c>
      <c r="C39" s="2" t="s">
        <v>45</v>
      </c>
    </row>
    <row r="41" spans="2:8">
      <c r="B41" s="2" t="s">
        <v>46</v>
      </c>
    </row>
    <row r="42" spans="2:8">
      <c r="B42" s="2" t="s">
        <v>47</v>
      </c>
      <c r="C42" s="11">
        <f>C35</f>
        <v>200000000</v>
      </c>
    </row>
    <row r="43" spans="2:8">
      <c r="B43" s="2" t="s">
        <v>48</v>
      </c>
      <c r="C43" s="8">
        <v>0.5</v>
      </c>
    </row>
    <row r="44" spans="2:8">
      <c r="B44" s="2" t="s">
        <v>49</v>
      </c>
      <c r="C44" s="11">
        <f>C42*C43</f>
        <v>100000000</v>
      </c>
    </row>
    <row r="45" spans="2:8">
      <c r="B45" s="2" t="s">
        <v>50</v>
      </c>
      <c r="C45" s="11">
        <f>C44*5%</f>
        <v>5000000</v>
      </c>
      <c r="D45" s="2" t="s">
        <v>51</v>
      </c>
    </row>
    <row r="46" spans="2:8">
      <c r="B46" s="2" t="s">
        <v>52</v>
      </c>
      <c r="C46" s="11">
        <f>C44-C45</f>
        <v>95000000</v>
      </c>
    </row>
    <row r="47" spans="2:8">
      <c r="B47" s="16" t="s">
        <v>59</v>
      </c>
      <c r="C47" s="16"/>
      <c r="D47" s="16"/>
      <c r="F47" s="16" t="s">
        <v>75</v>
      </c>
      <c r="G47" s="16"/>
      <c r="H47" s="16"/>
    </row>
    <row r="48" spans="2:8">
      <c r="B48" s="17" t="s">
        <v>53</v>
      </c>
      <c r="C48" s="17" t="s">
        <v>54</v>
      </c>
      <c r="D48" s="17" t="s">
        <v>55</v>
      </c>
      <c r="F48" s="17" t="s">
        <v>53</v>
      </c>
      <c r="G48" s="17" t="s">
        <v>54</v>
      </c>
      <c r="H48" s="17" t="s">
        <v>55</v>
      </c>
    </row>
    <row r="49" spans="2:8">
      <c r="B49" s="14" t="s">
        <v>56</v>
      </c>
      <c r="C49" s="15">
        <f>C44</f>
        <v>100000000</v>
      </c>
      <c r="D49" s="14"/>
      <c r="F49" s="14" t="s">
        <v>60</v>
      </c>
      <c r="G49" s="15">
        <f>D51</f>
        <v>95000000</v>
      </c>
      <c r="H49" s="14"/>
    </row>
    <row r="50" spans="2:8">
      <c r="B50" s="14" t="s">
        <v>57</v>
      </c>
      <c r="C50" s="14"/>
      <c r="D50" s="15">
        <f>C45</f>
        <v>5000000</v>
      </c>
      <c r="F50" s="14" t="s">
        <v>61</v>
      </c>
      <c r="G50" s="15">
        <f>D50</f>
        <v>5000000</v>
      </c>
      <c r="H50" s="15">
        <f>G45</f>
        <v>0</v>
      </c>
    </row>
    <row r="51" spans="2:8">
      <c r="B51" s="14" t="s">
        <v>58</v>
      </c>
      <c r="C51" s="14"/>
      <c r="D51" s="15">
        <f>C46</f>
        <v>95000000</v>
      </c>
      <c r="F51" s="14" t="s">
        <v>62</v>
      </c>
      <c r="G51" s="14"/>
      <c r="H51" s="15">
        <f>G50+G49</f>
        <v>100000000</v>
      </c>
    </row>
    <row r="53" spans="2:8">
      <c r="B53" s="2" t="s">
        <v>63</v>
      </c>
    </row>
    <row r="54" spans="2:8">
      <c r="B54" s="2" t="s">
        <v>39</v>
      </c>
      <c r="D54" s="10">
        <f>C42</f>
        <v>200000000</v>
      </c>
    </row>
    <row r="55" spans="2:8">
      <c r="B55" s="2" t="s">
        <v>64</v>
      </c>
      <c r="D55" s="10">
        <v>20000000</v>
      </c>
    </row>
    <row r="56" spans="2:8">
      <c r="B56" s="2" t="s">
        <v>65</v>
      </c>
      <c r="D56" s="10">
        <f>D54+D55</f>
        <v>220000000</v>
      </c>
    </row>
    <row r="58" spans="2:8">
      <c r="B58" s="2" t="s">
        <v>66</v>
      </c>
      <c r="C58" s="11">
        <f>D54</f>
        <v>200000000</v>
      </c>
    </row>
    <row r="59" spans="2:8">
      <c r="B59" s="2" t="s">
        <v>67</v>
      </c>
      <c r="C59" s="9">
        <v>0.16669999999999999</v>
      </c>
    </row>
    <row r="60" spans="2:8">
      <c r="B60" s="2" t="s">
        <v>68</v>
      </c>
      <c r="C60" s="12">
        <f>C58*C59</f>
        <v>33339999.999999996</v>
      </c>
    </row>
    <row r="61" spans="2:8">
      <c r="B61" s="2" t="s">
        <v>69</v>
      </c>
      <c r="C61" s="11">
        <f>D50</f>
        <v>5000000</v>
      </c>
    </row>
    <row r="62" spans="2:8">
      <c r="B62" s="2" t="s">
        <v>70</v>
      </c>
      <c r="C62" s="12">
        <f>C60-C61</f>
        <v>28339999.999999996</v>
      </c>
    </row>
    <row r="64" spans="2:8">
      <c r="B64" s="18" t="s">
        <v>59</v>
      </c>
      <c r="C64" s="18"/>
      <c r="D64" s="18"/>
      <c r="F64" s="16" t="s">
        <v>75</v>
      </c>
      <c r="G64" s="16"/>
      <c r="H64" s="16"/>
    </row>
    <row r="65" spans="2:8">
      <c r="B65" s="19" t="s">
        <v>53</v>
      </c>
      <c r="C65" s="19" t="s">
        <v>54</v>
      </c>
      <c r="D65" s="19" t="s">
        <v>55</v>
      </c>
      <c r="F65" s="17" t="s">
        <v>53</v>
      </c>
      <c r="G65" s="17" t="s">
        <v>54</v>
      </c>
      <c r="H65" s="17" t="s">
        <v>55</v>
      </c>
    </row>
    <row r="66" spans="2:8">
      <c r="B66" s="20" t="s">
        <v>71</v>
      </c>
      <c r="C66" s="20">
        <f>C58</f>
        <v>200000000</v>
      </c>
      <c r="D66" s="20"/>
      <c r="F66" s="14" t="s">
        <v>58</v>
      </c>
      <c r="G66" s="15">
        <f>D70</f>
        <v>91660000</v>
      </c>
      <c r="H66" s="14"/>
    </row>
    <row r="67" spans="2:8">
      <c r="B67" s="20" t="s">
        <v>72</v>
      </c>
      <c r="C67" s="20">
        <f>D55</f>
        <v>20000000</v>
      </c>
      <c r="D67" s="20"/>
      <c r="F67" s="14" t="s">
        <v>61</v>
      </c>
      <c r="G67" s="15">
        <f>D68</f>
        <v>28339999.999999996</v>
      </c>
      <c r="H67" s="14"/>
    </row>
    <row r="68" spans="2:8">
      <c r="B68" s="20" t="s">
        <v>57</v>
      </c>
      <c r="C68" s="20"/>
      <c r="D68" s="20">
        <f>C62</f>
        <v>28339999.999999996</v>
      </c>
      <c r="F68" s="14" t="s">
        <v>62</v>
      </c>
      <c r="G68" s="15">
        <f>D69</f>
        <v>100000000</v>
      </c>
      <c r="H68" s="14"/>
    </row>
    <row r="69" spans="2:8">
      <c r="B69" s="20" t="s">
        <v>56</v>
      </c>
      <c r="C69" s="20"/>
      <c r="D69" s="20">
        <f>C49</f>
        <v>100000000</v>
      </c>
      <c r="F69" s="14" t="s">
        <v>76</v>
      </c>
      <c r="G69" s="14"/>
      <c r="H69" s="15">
        <f>C67</f>
        <v>20000000</v>
      </c>
    </row>
    <row r="70" spans="2:8">
      <c r="B70" s="20" t="s">
        <v>73</v>
      </c>
      <c r="C70" s="20"/>
      <c r="D70" s="20">
        <f>C66+C67-D68-D69</f>
        <v>91660000</v>
      </c>
      <c r="F70" s="14" t="s">
        <v>77</v>
      </c>
      <c r="G70" s="14"/>
      <c r="H70" s="15">
        <f>G66+G67+G68-H69</f>
        <v>200000000</v>
      </c>
    </row>
    <row r="72" spans="2:8">
      <c r="B72" s="2" t="s">
        <v>74</v>
      </c>
      <c r="C72" s="10">
        <f>100000000</f>
        <v>100000000</v>
      </c>
    </row>
    <row r="73" spans="2:8">
      <c r="B73" s="2" t="s">
        <v>64</v>
      </c>
      <c r="C73" s="10">
        <v>20000000</v>
      </c>
    </row>
    <row r="74" spans="2:8">
      <c r="B74" s="2" t="s">
        <v>33</v>
      </c>
      <c r="C74" s="10">
        <f>D68</f>
        <v>28339999.999999996</v>
      </c>
    </row>
    <row r="75" spans="2:8">
      <c r="C75" s="10">
        <f>C72+C73-C74</f>
        <v>91660000</v>
      </c>
    </row>
    <row r="77" spans="2:8">
      <c r="B77" s="2" t="s">
        <v>78</v>
      </c>
    </row>
    <row r="79" spans="2:8">
      <c r="B79" s="18" t="s">
        <v>59</v>
      </c>
      <c r="C79" s="18"/>
      <c r="D79" s="18"/>
      <c r="F79" s="16" t="s">
        <v>75</v>
      </c>
      <c r="G79" s="16"/>
      <c r="H79" s="16"/>
    </row>
    <row r="80" spans="2:8">
      <c r="B80" s="19" t="s">
        <v>53</v>
      </c>
      <c r="C80" s="19" t="s">
        <v>54</v>
      </c>
      <c r="D80" s="19" t="s">
        <v>55</v>
      </c>
      <c r="F80" s="17" t="s">
        <v>53</v>
      </c>
      <c r="G80" s="17" t="s">
        <v>54</v>
      </c>
      <c r="H80" s="17" t="s">
        <v>55</v>
      </c>
    </row>
    <row r="81" spans="2:8">
      <c r="B81" s="22" t="str">
        <f>B68</f>
        <v>سپرده بیمه پرداختنی</v>
      </c>
      <c r="C81" s="21">
        <f>C60</f>
        <v>33339999.999999996</v>
      </c>
      <c r="D81" s="14"/>
      <c r="F81" s="14" t="s">
        <v>80</v>
      </c>
      <c r="G81" s="21">
        <f>D82</f>
        <v>33339999.999999996</v>
      </c>
      <c r="H81" s="14"/>
    </row>
    <row r="82" spans="2:8">
      <c r="B82" s="14" t="s">
        <v>79</v>
      </c>
      <c r="C82" s="14"/>
      <c r="D82" s="21">
        <f>C81</f>
        <v>33339999.999999996</v>
      </c>
      <c r="F82" s="14" t="s">
        <v>61</v>
      </c>
      <c r="G82" s="14"/>
      <c r="H82" s="21">
        <f>D82</f>
        <v>33339999.999999996</v>
      </c>
    </row>
  </sheetData>
  <mergeCells count="8">
    <mergeCell ref="B79:D79"/>
    <mergeCell ref="F79:H79"/>
    <mergeCell ref="A1:E1"/>
    <mergeCell ref="C5:E5"/>
    <mergeCell ref="B47:D47"/>
    <mergeCell ref="F47:H47"/>
    <mergeCell ref="B64:D64"/>
    <mergeCell ref="F64:H64"/>
  </mergeCells>
  <pageMargins left="0.7" right="0.7" top="0.75" bottom="0.75" header="0.3" footer="0.3"/>
  <pageSetup orientation="portrait" r:id="rId1"/>
  <headerFooter>
    <oddFooter>&amp;C&amp;"B Zar,Regular"صفحه &amp;P از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8DF8-D377-408E-BBDC-77514968279A}">
  <dimension ref="A1:G31"/>
  <sheetViews>
    <sheetView rightToLeft="1" zoomScale="180" zoomScaleNormal="180" workbookViewId="0">
      <pane ySplit="2" topLeftCell="A3" activePane="bottomLeft" state="frozen"/>
      <selection pane="bottomLeft" activeCell="C29" sqref="C29"/>
    </sheetView>
  </sheetViews>
  <sheetFormatPr defaultRowHeight="19.5"/>
  <cols>
    <col min="1" max="1" width="9" style="2"/>
    <col min="2" max="2" width="17.125" style="2" customWidth="1"/>
    <col min="3" max="3" width="20.625" style="2" customWidth="1"/>
    <col min="4" max="4" width="13.375" style="2" customWidth="1"/>
    <col min="5" max="5" width="19.125" style="2" customWidth="1"/>
    <col min="6" max="6" width="16.875" style="2" customWidth="1"/>
    <col min="7" max="7" width="14.375" style="2" customWidth="1"/>
    <col min="8" max="16384" width="9" style="2"/>
  </cols>
  <sheetData>
    <row r="1" spans="1:6">
      <c r="A1" s="13" t="s">
        <v>0</v>
      </c>
      <c r="B1" s="13"/>
      <c r="C1" s="13"/>
      <c r="D1" s="13"/>
      <c r="E1" s="13"/>
    </row>
    <row r="2" spans="1:6" ht="24" customHeight="1">
      <c r="A2" s="1" t="e" vm="1">
        <v>#VALUE!</v>
      </c>
      <c r="B2" s="3" t="s">
        <v>1</v>
      </c>
      <c r="C2" s="1"/>
      <c r="D2" s="3" t="s">
        <v>2</v>
      </c>
      <c r="E2" s="1" t="s">
        <v>3</v>
      </c>
    </row>
    <row r="3" spans="1:6" ht="24" customHeight="1">
      <c r="C3" s="2" t="s">
        <v>4</v>
      </c>
    </row>
    <row r="5" spans="1:6">
      <c r="C5" s="13" t="s">
        <v>5</v>
      </c>
      <c r="D5" s="13"/>
      <c r="E5" s="13"/>
    </row>
    <row r="6" spans="1:6" ht="20.25" thickBot="1"/>
    <row r="7" spans="1:6" ht="20.25" thickBot="1">
      <c r="B7" s="4" t="s">
        <v>6</v>
      </c>
      <c r="D7" s="4" t="s">
        <v>7</v>
      </c>
      <c r="F7" s="4" t="s">
        <v>8</v>
      </c>
    </row>
    <row r="9" spans="1:6">
      <c r="E9" s="2" t="s">
        <v>9</v>
      </c>
    </row>
    <row r="10" spans="1:6">
      <c r="B10" s="2" t="s">
        <v>10</v>
      </c>
      <c r="E10" s="2" t="s">
        <v>11</v>
      </c>
    </row>
    <row r="12" spans="1:6">
      <c r="E12" s="2" t="s">
        <v>12</v>
      </c>
    </row>
    <row r="13" spans="1:6">
      <c r="E13" s="2" t="s">
        <v>13</v>
      </c>
    </row>
    <row r="15" spans="1:6">
      <c r="B15" s="2" t="s">
        <v>14</v>
      </c>
    </row>
    <row r="16" spans="1:6">
      <c r="B16" s="2" t="s">
        <v>15</v>
      </c>
      <c r="C16" s="2" t="s">
        <v>16</v>
      </c>
    </row>
    <row r="17" spans="2:7">
      <c r="C17" s="2" t="s">
        <v>17</v>
      </c>
    </row>
    <row r="19" spans="2:7">
      <c r="B19" s="5" t="s">
        <v>18</v>
      </c>
      <c r="C19" s="5" t="s">
        <v>19</v>
      </c>
      <c r="D19" s="2" t="s">
        <v>20</v>
      </c>
    </row>
    <row r="20" spans="2:7">
      <c r="B20" s="6" t="s">
        <v>21</v>
      </c>
      <c r="C20" s="7" t="s">
        <v>22</v>
      </c>
      <c r="D20" s="8">
        <v>0.3</v>
      </c>
      <c r="E20" s="2" t="s">
        <v>23</v>
      </c>
    </row>
    <row r="21" spans="2:7">
      <c r="B21" s="6" t="s">
        <v>24</v>
      </c>
      <c r="C21" s="7" t="s">
        <v>25</v>
      </c>
      <c r="D21" s="9">
        <v>0.16669999999999999</v>
      </c>
      <c r="F21" s="2">
        <v>15</v>
      </c>
      <c r="G21" s="2" t="s">
        <v>20</v>
      </c>
    </row>
    <row r="22" spans="2:7">
      <c r="B22" s="6" t="s">
        <v>26</v>
      </c>
      <c r="C22" s="7" t="s">
        <v>27</v>
      </c>
      <c r="D22" s="9">
        <v>7.8E-2</v>
      </c>
      <c r="F22" s="2">
        <f>F21*1/9</f>
        <v>1.6666666666666667</v>
      </c>
      <c r="G22" s="2" t="s">
        <v>28</v>
      </c>
    </row>
    <row r="23" spans="2:7">
      <c r="F23" s="2">
        <f>SUM(F21:F22)</f>
        <v>16.666666666666668</v>
      </c>
    </row>
    <row r="25" spans="2:7">
      <c r="B25" s="2" t="s">
        <v>29</v>
      </c>
    </row>
    <row r="26" spans="2:7">
      <c r="B26" s="2" t="s">
        <v>30</v>
      </c>
    </row>
    <row r="27" spans="2:7">
      <c r="B27" s="2" t="s">
        <v>31</v>
      </c>
    </row>
    <row r="28" spans="2:7">
      <c r="C28" s="2" t="s">
        <v>32</v>
      </c>
      <c r="D28" s="10">
        <v>100000000</v>
      </c>
    </row>
    <row r="29" spans="2:7">
      <c r="C29" s="2" t="s">
        <v>33</v>
      </c>
      <c r="D29" s="11">
        <f>D28*5%</f>
        <v>5000000</v>
      </c>
    </row>
    <row r="30" spans="2:7">
      <c r="C30" s="2" t="s">
        <v>34</v>
      </c>
      <c r="D30" s="12">
        <f>D28*D21</f>
        <v>16669999.999999998</v>
      </c>
    </row>
    <row r="31" spans="2:7">
      <c r="C31" s="2" t="s">
        <v>35</v>
      </c>
      <c r="D31" s="12">
        <f>D30-D29</f>
        <v>11669999.999999998</v>
      </c>
      <c r="E31" s="2" t="s">
        <v>36</v>
      </c>
    </row>
  </sheetData>
  <mergeCells count="2">
    <mergeCell ref="A1:E1"/>
    <mergeCell ref="C5:E5"/>
  </mergeCells>
  <pageMargins left="0.7" right="0.7" top="0.75" bottom="0.75" header="0.3" footer="0.3"/>
  <pageSetup orientation="portrait" r:id="rId1"/>
  <headerFooter>
    <oddFooter>&amp;C&amp;"B Zar,Regular"صفحه &amp;P از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bimeh</vt:lpstr>
      <vt:lpstr>حسابداری</vt:lpstr>
      <vt:lpstr>bimeh!Print_Titles</vt:lpstr>
      <vt:lpstr>حسابداری!Print_Titles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2026-06-06T09:55:39Z</dcterms:created>
  <dcterms:modified xsi:type="dcterms:W3CDTF">2026-06-08T07:45:49Z</dcterms:modified>
</cp:coreProperties>
</file>