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0-Teaching\00-Me\00-offlines\09-corporate accounting\clips-Corporate accounting\nemouneh sherkati 1\"/>
    </mc:Choice>
  </mc:AlternateContent>
  <xr:revisionPtr revIDLastSave="0" documentId="8_{6EF23999-7879-4EA2-9D85-5D5C66A322A2}" xr6:coauthVersionLast="47" xr6:coauthVersionMax="47" xr10:uidLastSave="{00000000-0000-0000-0000-000000000000}"/>
  <bookViews>
    <workbookView xWindow="-120" yWindow="-120" windowWidth="29040" windowHeight="15720" xr2:uid="{16D65C1A-3055-4A81-9499-3E58DC1F332E}"/>
  </bookViews>
  <sheets>
    <sheet name="ارایه" sheetId="1" r:id="rId1"/>
    <sheet name="تسهیلات" sheetId="2" r:id="rId2"/>
  </sheets>
  <externalReferences>
    <externalReference r:id="rId3"/>
    <externalReference r:id="rId4"/>
  </externalReferences>
  <definedNames>
    <definedName name="ketab">[1]Database!$A$3:$E$14</definedName>
    <definedName name="nameketab">[1]Database!$B$3:$B$14</definedName>
    <definedName name="_xlnm.Print_Titles" localSheetId="0">ارایه!$1:$2</definedName>
    <definedName name="_xlnm.Print_Titles" localSheetId="1">تسهیلات!$1:$2</definedName>
    <definedName name="sal">#REF!</definedName>
    <definedName name="SA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" l="1"/>
  <c r="H12" i="2"/>
  <c r="G13" i="2"/>
  <c r="G12" i="2"/>
  <c r="H11" i="2"/>
  <c r="H10" i="2"/>
  <c r="H8" i="2"/>
  <c r="E43" i="1"/>
  <c r="C43" i="1"/>
  <c r="D42" i="1"/>
  <c r="E41" i="1"/>
  <c r="D40" i="1"/>
  <c r="C41" i="1"/>
  <c r="C40" i="1"/>
  <c r="E36" i="1"/>
  <c r="D35" i="1"/>
  <c r="D34" i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9" i="2"/>
  <c r="C45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9" i="2"/>
  <c r="E45" i="2" l="1"/>
  <c r="D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<sst xmlns="http://schemas.openxmlformats.org/spreadsheetml/2006/main" count="114" uniqueCount="60">
  <si>
    <t>آکادمی آموزش تخصصی مهدی مقدسی</t>
  </si>
  <si>
    <t>دوره آفلاین حسابداری شرکتی - یک</t>
  </si>
  <si>
    <t>سال 1405</t>
  </si>
  <si>
    <t>جلسه تسهیلات اقساطی</t>
  </si>
  <si>
    <t>مبلغ وام</t>
  </si>
  <si>
    <t>عدد دریافت شده از سیستم بانکی</t>
  </si>
  <si>
    <t>اصل وام</t>
  </si>
  <si>
    <t>سود وام</t>
  </si>
  <si>
    <t>عدد هزینه مالی- بهره- سود</t>
  </si>
  <si>
    <t>فرع وام</t>
  </si>
  <si>
    <t>pmt</t>
  </si>
  <si>
    <t>ppmt</t>
  </si>
  <si>
    <t>ipmt</t>
  </si>
  <si>
    <t>مبلغ اقساط- تک قسط</t>
  </si>
  <si>
    <t>اصل هر قسط</t>
  </si>
  <si>
    <t>فرع هر قسط</t>
  </si>
  <si>
    <t>rate</t>
  </si>
  <si>
    <t>nper</t>
  </si>
  <si>
    <t>pv</t>
  </si>
  <si>
    <t>per</t>
  </si>
  <si>
    <t>نرخ تامین مالی اسمی- تقسیم بر  تعداد اقساط در سال</t>
  </si>
  <si>
    <t>تعداد کل اقساط</t>
  </si>
  <si>
    <t>مبلغ اصل دریافتی از بانک به صورت منفی</t>
  </si>
  <si>
    <t>قسط چندم</t>
  </si>
  <si>
    <t>تعدا اقساط</t>
  </si>
  <si>
    <t xml:space="preserve">نرخ </t>
  </si>
  <si>
    <t>شماره قسط</t>
  </si>
  <si>
    <t>مبلغ هر قسط</t>
  </si>
  <si>
    <t>حسابداری تسهیلات</t>
  </si>
  <si>
    <t>ردیف</t>
  </si>
  <si>
    <t>شرح</t>
  </si>
  <si>
    <t>قبل از دریافت وام</t>
  </si>
  <si>
    <t>روز دریافت وام</t>
  </si>
  <si>
    <t>در زمان بازپرداخت تسهیلات</t>
  </si>
  <si>
    <t>توضیحات</t>
  </si>
  <si>
    <t>بابت وام بانک مثلا- در خواست کارشناسی دارد-</t>
  </si>
  <si>
    <t>شناسایی تسهیلات و واریز به بانک</t>
  </si>
  <si>
    <t>شناسایی ثبت پرداخت - تفکیک اصل و فرع</t>
  </si>
  <si>
    <t>در زمان تهیه صورت های مالی</t>
  </si>
  <si>
    <t>نحوه افشای صحیح در صورت های مالی</t>
  </si>
  <si>
    <t>بانک اعلام کرده است که برای کارشناسی اعتباری باید مبلغ 1 میلیون ریال</t>
  </si>
  <si>
    <t>سند حسابداری</t>
  </si>
  <si>
    <t>بدهکار</t>
  </si>
  <si>
    <t>بستانکار</t>
  </si>
  <si>
    <t>هزینه تامین مالی- کارشناسی</t>
  </si>
  <si>
    <t>بانک</t>
  </si>
  <si>
    <t>در زمان دریافت وام</t>
  </si>
  <si>
    <t>روش ناخالص</t>
  </si>
  <si>
    <t>بهره سنوات آتی</t>
  </si>
  <si>
    <t>تسهیلات مالی پرداختنی</t>
  </si>
  <si>
    <t>در معین های تسهیلات</t>
  </si>
  <si>
    <t>ثبت پرداخت قسط دوم</t>
  </si>
  <si>
    <t>هزینه تامین مالی</t>
  </si>
  <si>
    <t>وضعیت وضعیت</t>
  </si>
  <si>
    <t>پرداخت شده</t>
  </si>
  <si>
    <t>حصه جاری</t>
  </si>
  <si>
    <t>حصه غیر جاری</t>
  </si>
  <si>
    <t>تسهیلات مالی</t>
  </si>
  <si>
    <t>کسر می شود</t>
  </si>
  <si>
    <t>اصل پرداخت نشده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</si>
</sst>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3">
    <font>
      <sz val="11"/>
      <color theme="1"/>
      <name val="B Nazanin"/>
      <family val="2"/>
    </font>
    <font>
      <sz val="11"/>
      <color theme="1"/>
      <name val="Calibri"/>
      <family val="2"/>
    </font>
    <font>
      <sz val="11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1" fontId="2" fillId="0" borderId="0" xfId="1" applyFont="1"/>
    <xf numFmtId="9" fontId="2" fillId="0" borderId="0" xfId="0" applyNumberFormat="1" applyFont="1"/>
    <xf numFmtId="41" fontId="2" fillId="0" borderId="0" xfId="0" applyNumberFormat="1" applyFont="1"/>
    <xf numFmtId="41" fontId="2" fillId="0" borderId="2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1" fontId="2" fillId="0" borderId="1" xfId="1" applyFont="1" applyBorder="1"/>
    <xf numFmtId="41" fontId="2" fillId="2" borderId="1" xfId="1" applyFont="1" applyFill="1" applyBorder="1" applyAlignment="1">
      <alignment horizontal="center"/>
    </xf>
    <xf numFmtId="41" fontId="2" fillId="2" borderId="1" xfId="1" applyFont="1" applyFill="1" applyBorder="1" applyAlignment="1">
      <alignment horizontal="center"/>
    </xf>
    <xf numFmtId="41" fontId="2" fillId="0" borderId="1" xfId="0" applyNumberFormat="1" applyFont="1" applyBorder="1"/>
    <xf numFmtId="43" fontId="2" fillId="0" borderId="0" xfId="0" applyNumberFormat="1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2.xml"/><Relationship Id="rId9" Type="http://schemas.microsoft.com/office/2022/10/relationships/richValueRel" Target="richData/richValueRel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/Teaching/Me/offlines/03-excel/&#1601;&#1575;&#1740;&#1604;%20&#1575;&#1585;&#1575;&#1740;&#1607;%20&#1575;&#1705;&#1587;&#1604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00-Teaching\00-Me\00-offlines\09-corporate%20accounting\&#1601;&#1575;&#1740;&#1604;%20&#1575;&#1585;&#1575;&#1740;&#1607;%20&#1581;&#1587;&#1575;&#1576;&#1583;&#1575;&#1585;&#1740;%20&#1588;&#1585;&#1705;&#1578;&#1740;%201.xlsx" TargetMode="External"/><Relationship Id="rId1" Type="http://schemas.openxmlformats.org/officeDocument/2006/relationships/externalLinkPath" Target="/00-Teaching/00-Me/00-offlines/09-corporate%20accounting/&#1601;&#1575;&#1740;&#1604;%20&#1575;&#1585;&#1575;&#1740;&#1607;%20&#1581;&#1587;&#1575;&#1576;&#1583;&#1575;&#1585;&#1740;%20&#1588;&#1585;&#1705;&#1578;&#174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2"/>
      <sheetName val="3"/>
      <sheetName val="حل مثال جلسه دوم"/>
      <sheetName val="حل مثال جلسه سوم"/>
      <sheetName val="4"/>
      <sheetName val="حل مثال جلسه چهار"/>
      <sheetName val="5"/>
      <sheetName val="حل تمرین 5 و 6"/>
      <sheetName val="6"/>
      <sheetName val="7"/>
      <sheetName val="8"/>
      <sheetName val="حل تمرین جلسه 8"/>
      <sheetName val="9"/>
      <sheetName val="10"/>
      <sheetName val="کاردکس"/>
      <sheetName val="1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3C88-75F0-4E3A-82AD-1B1CC7EB6BB5}">
  <dimension ref="A1:E43"/>
  <sheetViews>
    <sheetView rightToLeft="1" tabSelected="1" zoomScale="180" zoomScaleNormal="180" workbookViewId="0">
      <pane ySplit="2" topLeftCell="A4" activePane="bottomLeft" state="frozen"/>
      <selection pane="bottomLeft" activeCell="C38" sqref="C38:E43"/>
    </sheetView>
  </sheetViews>
  <sheetFormatPr defaultRowHeight="19.5"/>
  <cols>
    <col min="1" max="1" width="9" style="2"/>
    <col min="2" max="2" width="17.125" style="2" customWidth="1"/>
    <col min="3" max="3" width="20.625" style="2" customWidth="1"/>
    <col min="4" max="4" width="23.75" style="2" customWidth="1"/>
    <col min="5" max="5" width="26.875" style="2" customWidth="1"/>
    <col min="6" max="6" width="16.875" style="2" customWidth="1"/>
    <col min="7" max="7" width="14.375" style="2" customWidth="1"/>
    <col min="8" max="16384" width="9" style="2"/>
  </cols>
  <sheetData>
    <row r="1" spans="1:5">
      <c r="A1" s="1" t="s">
        <v>0</v>
      </c>
      <c r="B1" s="1"/>
      <c r="C1" s="1"/>
      <c r="D1" s="1"/>
      <c r="E1" s="1"/>
    </row>
    <row r="2" spans="1:5" ht="24" customHeight="1">
      <c r="A2" s="3" t="e" vm="1">
        <v>#VALUE!</v>
      </c>
      <c r="B2" s="4" t="s">
        <v>1</v>
      </c>
      <c r="C2" s="3"/>
      <c r="D2" s="4" t="s">
        <v>3</v>
      </c>
      <c r="E2" s="3" t="s">
        <v>2</v>
      </c>
    </row>
    <row r="4" spans="1:5">
      <c r="B4" s="2" t="s">
        <v>4</v>
      </c>
      <c r="C4" s="2" t="s">
        <v>5</v>
      </c>
      <c r="D4" s="2" t="s">
        <v>6</v>
      </c>
    </row>
    <row r="5" spans="1:5">
      <c r="B5" s="2" t="s">
        <v>7</v>
      </c>
      <c r="C5" s="2" t="s">
        <v>8</v>
      </c>
      <c r="D5" s="2" t="s">
        <v>9</v>
      </c>
    </row>
    <row r="7" spans="1:5">
      <c r="B7" s="3" t="s">
        <v>10</v>
      </c>
      <c r="C7" s="2" t="s">
        <v>13</v>
      </c>
    </row>
    <row r="8" spans="1:5">
      <c r="B8" s="3" t="s">
        <v>11</v>
      </c>
      <c r="C8" s="2" t="s">
        <v>14</v>
      </c>
    </row>
    <row r="9" spans="1:5">
      <c r="B9" s="3" t="s">
        <v>12</v>
      </c>
      <c r="C9" s="2" t="s">
        <v>15</v>
      </c>
    </row>
    <row r="11" spans="1:5">
      <c r="B11" s="3" t="s">
        <v>16</v>
      </c>
      <c r="C11" s="2" t="s">
        <v>20</v>
      </c>
    </row>
    <row r="12" spans="1:5">
      <c r="B12" s="3" t="s">
        <v>17</v>
      </c>
      <c r="C12" s="2" t="s">
        <v>21</v>
      </c>
    </row>
    <row r="13" spans="1:5">
      <c r="B13" s="3" t="s">
        <v>18</v>
      </c>
      <c r="C13" s="2" t="s">
        <v>22</v>
      </c>
    </row>
    <row r="14" spans="1:5">
      <c r="B14" s="3" t="s">
        <v>19</v>
      </c>
      <c r="C14" s="2" t="s">
        <v>23</v>
      </c>
    </row>
    <row r="16" spans="1:5">
      <c r="C16" s="2" t="s">
        <v>28</v>
      </c>
    </row>
    <row r="17" spans="2:5">
      <c r="B17" s="9" t="s">
        <v>29</v>
      </c>
      <c r="C17" s="9" t="s">
        <v>30</v>
      </c>
      <c r="D17" s="9" t="s">
        <v>34</v>
      </c>
    </row>
    <row r="18" spans="2:5">
      <c r="B18" s="9">
        <v>1</v>
      </c>
      <c r="C18" s="9" t="s">
        <v>31</v>
      </c>
      <c r="D18" s="9" t="s">
        <v>35</v>
      </c>
    </row>
    <row r="19" spans="2:5">
      <c r="B19" s="9">
        <v>2</v>
      </c>
      <c r="C19" s="9" t="s">
        <v>32</v>
      </c>
      <c r="D19" s="9" t="s">
        <v>36</v>
      </c>
    </row>
    <row r="20" spans="2:5">
      <c r="B20" s="9">
        <v>3</v>
      </c>
      <c r="C20" s="9" t="s">
        <v>33</v>
      </c>
      <c r="D20" s="9" t="s">
        <v>37</v>
      </c>
    </row>
    <row r="21" spans="2:5">
      <c r="B21" s="9">
        <v>4</v>
      </c>
      <c r="C21" s="9" t="s">
        <v>38</v>
      </c>
      <c r="D21" s="9" t="s">
        <v>39</v>
      </c>
    </row>
    <row r="23" spans="2:5">
      <c r="B23" s="2" t="s">
        <v>40</v>
      </c>
    </row>
    <row r="25" spans="2:5">
      <c r="C25" s="12" t="s">
        <v>41</v>
      </c>
      <c r="D25" s="12"/>
      <c r="E25" s="12"/>
    </row>
    <row r="26" spans="2:5">
      <c r="C26" s="13" t="s">
        <v>30</v>
      </c>
      <c r="D26" s="13" t="s">
        <v>42</v>
      </c>
      <c r="E26" s="13" t="s">
        <v>43</v>
      </c>
    </row>
    <row r="27" spans="2:5">
      <c r="C27" s="11" t="s">
        <v>44</v>
      </c>
      <c r="D27" s="11">
        <v>1000000</v>
      </c>
      <c r="E27" s="11"/>
    </row>
    <row r="28" spans="2:5">
      <c r="C28" s="11" t="s">
        <v>45</v>
      </c>
      <c r="D28" s="11"/>
      <c r="E28" s="11">
        <v>1000000</v>
      </c>
    </row>
    <row r="30" spans="2:5">
      <c r="B30" s="2" t="s">
        <v>46</v>
      </c>
    </row>
    <row r="31" spans="2:5">
      <c r="B31" s="2" t="s">
        <v>47</v>
      </c>
    </row>
    <row r="32" spans="2:5">
      <c r="C32" s="12" t="s">
        <v>41</v>
      </c>
      <c r="D32" s="12"/>
      <c r="E32" s="12"/>
    </row>
    <row r="33" spans="2:5">
      <c r="C33" s="13" t="s">
        <v>30</v>
      </c>
      <c r="D33" s="13" t="s">
        <v>42</v>
      </c>
      <c r="E33" s="13" t="s">
        <v>43</v>
      </c>
    </row>
    <row r="34" spans="2:5">
      <c r="C34" s="9" t="s">
        <v>45</v>
      </c>
      <c r="D34" s="14">
        <f>تسهیلات!C4</f>
        <v>100000000</v>
      </c>
      <c r="E34" s="9"/>
    </row>
    <row r="35" spans="2:5">
      <c r="B35" s="2" t="s">
        <v>50</v>
      </c>
      <c r="C35" s="9" t="s">
        <v>48</v>
      </c>
      <c r="D35" s="14">
        <f>تسهیلات!E45</f>
        <v>39354997.601582363</v>
      </c>
      <c r="E35" s="9"/>
    </row>
    <row r="36" spans="2:5">
      <c r="C36" s="9" t="s">
        <v>49</v>
      </c>
      <c r="D36" s="9"/>
      <c r="E36" s="14">
        <f>D34+D35</f>
        <v>139354997.60158235</v>
      </c>
    </row>
    <row r="38" spans="2:5">
      <c r="B38" s="2" t="s">
        <v>51</v>
      </c>
      <c r="C38" s="12" t="s">
        <v>41</v>
      </c>
      <c r="D38" s="12"/>
      <c r="E38" s="12"/>
    </row>
    <row r="39" spans="2:5">
      <c r="C39" s="13" t="s">
        <v>30</v>
      </c>
      <c r="D39" s="13" t="s">
        <v>42</v>
      </c>
      <c r="E39" s="13" t="s">
        <v>43</v>
      </c>
    </row>
    <row r="40" spans="2:5">
      <c r="C40" s="9" t="str">
        <f>C36</f>
        <v>تسهیلات مالی پرداختنی</v>
      </c>
      <c r="D40" s="14">
        <f>تسهیلات!C44</f>
        <v>3870972.1555995098</v>
      </c>
      <c r="E40" s="9"/>
    </row>
    <row r="41" spans="2:5">
      <c r="C41" s="9" t="str">
        <f>C34</f>
        <v>بانک</v>
      </c>
      <c r="D41" s="9"/>
      <c r="E41" s="14">
        <f>D40</f>
        <v>3870972.1555995098</v>
      </c>
    </row>
    <row r="42" spans="2:5">
      <c r="C42" s="9" t="s">
        <v>52</v>
      </c>
      <c r="D42" s="14">
        <f>تسهیلات!E10</f>
        <v>1879209.1447954536</v>
      </c>
      <c r="E42" s="9"/>
    </row>
    <row r="43" spans="2:5">
      <c r="C43" s="9" t="str">
        <f>C35</f>
        <v>بهره سنوات آتی</v>
      </c>
      <c r="D43" s="9"/>
      <c r="E43" s="14">
        <f>D42</f>
        <v>1879209.1447954536</v>
      </c>
    </row>
  </sheetData>
  <mergeCells count="4">
    <mergeCell ref="A1:E1"/>
    <mergeCell ref="C25:E25"/>
    <mergeCell ref="C32:E32"/>
    <mergeCell ref="C38:E38"/>
  </mergeCells>
  <pageMargins left="0.7" right="0.7" top="0.75" bottom="0.75" header="0.3" footer="0.3"/>
  <pageSetup orientation="portrait" r:id="rId1"/>
  <headerFooter>
    <oddFooter>&amp;C&amp;"B Zar,Regular"صفحه &amp;P از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6EB7-287B-4FEE-8AAC-6D537CAECAA5}">
  <dimension ref="A1:H46"/>
  <sheetViews>
    <sheetView rightToLeft="1" zoomScale="180" zoomScaleNormal="180" workbookViewId="0">
      <pane ySplit="2" topLeftCell="A10" activePane="bottomLeft" state="frozen"/>
      <selection pane="bottomLeft" activeCell="H12" sqref="H12:H13"/>
    </sheetView>
  </sheetViews>
  <sheetFormatPr defaultRowHeight="19.5"/>
  <cols>
    <col min="1" max="1" width="9" style="2"/>
    <col min="2" max="2" width="10" style="2" customWidth="1"/>
    <col min="3" max="3" width="20.625" style="2" customWidth="1"/>
    <col min="4" max="4" width="15.375" style="2" customWidth="1"/>
    <col min="5" max="5" width="23.5" style="2" customWidth="1"/>
    <col min="6" max="6" width="16.875" style="2" customWidth="1"/>
    <col min="7" max="7" width="14.375" style="2" customWidth="1"/>
    <col min="8" max="8" width="11.5" style="2" bestFit="1" customWidth="1"/>
    <col min="9" max="16384" width="9" style="2"/>
  </cols>
  <sheetData>
    <row r="1" spans="1:8">
      <c r="A1" s="1" t="s">
        <v>0</v>
      </c>
      <c r="B1" s="1"/>
      <c r="C1" s="1"/>
      <c r="D1" s="1"/>
      <c r="E1" s="1"/>
    </row>
    <row r="2" spans="1:8" ht="24" customHeight="1">
      <c r="A2" s="3" t="e" vm="1">
        <v>#VALUE!</v>
      </c>
      <c r="B2" s="4" t="s">
        <v>1</v>
      </c>
      <c r="C2" s="3"/>
      <c r="D2" s="4" t="s">
        <v>3</v>
      </c>
      <c r="E2" s="3" t="s">
        <v>2</v>
      </c>
    </row>
    <row r="4" spans="1:8">
      <c r="B4" s="2" t="s">
        <v>4</v>
      </c>
      <c r="C4" s="5">
        <v>100000000</v>
      </c>
    </row>
    <row r="5" spans="1:8">
      <c r="B5" s="2" t="s">
        <v>24</v>
      </c>
      <c r="C5" s="2">
        <v>36</v>
      </c>
    </row>
    <row r="6" spans="1:8">
      <c r="B6" s="2" t="s">
        <v>25</v>
      </c>
      <c r="C6" s="6">
        <v>0.23</v>
      </c>
    </row>
    <row r="7" spans="1:8">
      <c r="C7" s="3" t="s">
        <v>10</v>
      </c>
      <c r="D7" s="3" t="s">
        <v>11</v>
      </c>
      <c r="E7" s="3" t="s">
        <v>12</v>
      </c>
    </row>
    <row r="8" spans="1:8">
      <c r="B8" s="9" t="s">
        <v>26</v>
      </c>
      <c r="C8" s="10" t="s">
        <v>27</v>
      </c>
      <c r="D8" s="10" t="s">
        <v>14</v>
      </c>
      <c r="E8" s="10" t="s">
        <v>15</v>
      </c>
      <c r="F8" s="2" t="s">
        <v>53</v>
      </c>
      <c r="G8" s="2" t="s">
        <v>57</v>
      </c>
      <c r="H8" s="15">
        <f>C11*34</f>
        <v>131613053.29038334</v>
      </c>
    </row>
    <row r="9" spans="1:8">
      <c r="B9" s="9">
        <v>1</v>
      </c>
      <c r="C9" s="11">
        <f>PMT($C$6/12,$C$5,-$C$4)</f>
        <v>3870972.1555995098</v>
      </c>
      <c r="D9" s="11">
        <f>PPMT($C$6/12,B9,$C$5,-$C$4)</f>
        <v>1954305.4889328436</v>
      </c>
      <c r="E9" s="11">
        <f>IPMT($C$6/12,B9,$C$5,-$C$4)</f>
        <v>1916666.666666667</v>
      </c>
      <c r="F9" s="2" t="s">
        <v>54</v>
      </c>
      <c r="G9" s="2" t="s">
        <v>58</v>
      </c>
    </row>
    <row r="10" spans="1:8">
      <c r="B10" s="9">
        <v>2</v>
      </c>
      <c r="C10" s="11">
        <f t="shared" ref="C10:C44" si="0">PMT($C$6/12,$C$5,-$C$4)</f>
        <v>3870972.1555995098</v>
      </c>
      <c r="D10" s="11">
        <f t="shared" ref="D10:D44" si="1">PPMT($C$6/12,B10,$C$5,-$C$4)</f>
        <v>1991763.0108040562</v>
      </c>
      <c r="E10" s="11">
        <f t="shared" ref="E10:E44" si="2">IPMT($C$6/12,B10,$C$5,-$C$4)</f>
        <v>1879209.1447954536</v>
      </c>
      <c r="F10" s="2" t="s">
        <v>54</v>
      </c>
      <c r="G10" s="2" t="s">
        <v>48</v>
      </c>
      <c r="H10" s="7">
        <f>SUM(E11:E44)</f>
        <v>35559121.790120244</v>
      </c>
    </row>
    <row r="11" spans="1:8">
      <c r="B11" s="9">
        <v>3</v>
      </c>
      <c r="C11" s="11">
        <f t="shared" si="0"/>
        <v>3870972.1555995098</v>
      </c>
      <c r="D11" s="11">
        <f t="shared" si="1"/>
        <v>2029938.4685111335</v>
      </c>
      <c r="E11" s="11">
        <f t="shared" si="2"/>
        <v>1841033.6870883764</v>
      </c>
      <c r="F11" s="2" t="s">
        <v>55</v>
      </c>
      <c r="G11" s="2" t="s">
        <v>59</v>
      </c>
      <c r="H11" s="15">
        <f>H8-H10</f>
        <v>96053931.500263095</v>
      </c>
    </row>
    <row r="12" spans="1:8">
      <c r="B12" s="9">
        <v>4</v>
      </c>
      <c r="C12" s="11">
        <f t="shared" si="0"/>
        <v>3870972.1555995098</v>
      </c>
      <c r="D12" s="11">
        <f t="shared" si="1"/>
        <v>2068845.6224909304</v>
      </c>
      <c r="E12" s="11">
        <f t="shared" si="2"/>
        <v>1802126.5331085795</v>
      </c>
      <c r="F12" s="2" t="s">
        <v>55</v>
      </c>
      <c r="G12" s="2" t="str">
        <f>F12</f>
        <v>حصه جاری</v>
      </c>
      <c r="H12" s="7">
        <f>SUM(D11:D22)</f>
        <v>27098489.206528198</v>
      </c>
    </row>
    <row r="13" spans="1:8">
      <c r="B13" s="9">
        <v>5</v>
      </c>
      <c r="C13" s="11">
        <f t="shared" si="0"/>
        <v>3870972.1555995098</v>
      </c>
      <c r="D13" s="11">
        <f t="shared" si="1"/>
        <v>2108498.4969220068</v>
      </c>
      <c r="E13" s="11">
        <f t="shared" si="2"/>
        <v>1762473.6586775032</v>
      </c>
      <c r="F13" s="2" t="s">
        <v>55</v>
      </c>
      <c r="G13" s="2" t="str">
        <f>F23</f>
        <v>حصه غیر جاری</v>
      </c>
      <c r="H13" s="7">
        <f>SUM(D23:D44)</f>
        <v>68955442.293734923</v>
      </c>
    </row>
    <row r="14" spans="1:8">
      <c r="B14" s="9">
        <v>6</v>
      </c>
      <c r="C14" s="11">
        <f t="shared" si="0"/>
        <v>3870972.1555995098</v>
      </c>
      <c r="D14" s="11">
        <f t="shared" si="1"/>
        <v>2148911.3847796782</v>
      </c>
      <c r="E14" s="11">
        <f t="shared" si="2"/>
        <v>1722060.7708198319</v>
      </c>
      <c r="F14" s="2" t="s">
        <v>55</v>
      </c>
    </row>
    <row r="15" spans="1:8">
      <c r="B15" s="9">
        <v>7</v>
      </c>
      <c r="C15" s="11">
        <f t="shared" si="0"/>
        <v>3870972.1555995098</v>
      </c>
      <c r="D15" s="11">
        <f t="shared" si="1"/>
        <v>2190098.8529879553</v>
      </c>
      <c r="E15" s="11">
        <f t="shared" si="2"/>
        <v>1680873.3026115545</v>
      </c>
      <c r="F15" s="2" t="s">
        <v>55</v>
      </c>
    </row>
    <row r="16" spans="1:8">
      <c r="B16" s="9">
        <v>8</v>
      </c>
      <c r="C16" s="11">
        <f t="shared" si="0"/>
        <v>3870972.1555995098</v>
      </c>
      <c r="D16" s="11">
        <f t="shared" si="1"/>
        <v>2232075.7476702244</v>
      </c>
      <c r="E16" s="11">
        <f t="shared" si="2"/>
        <v>1638896.4079292852</v>
      </c>
      <c r="F16" s="2" t="s">
        <v>55</v>
      </c>
    </row>
    <row r="17" spans="2:6">
      <c r="B17" s="9">
        <v>9</v>
      </c>
      <c r="C17" s="11">
        <f t="shared" si="0"/>
        <v>3870972.1555995098</v>
      </c>
      <c r="D17" s="11">
        <f t="shared" si="1"/>
        <v>2274857.1995005705</v>
      </c>
      <c r="E17" s="11">
        <f t="shared" si="2"/>
        <v>1596114.9560989393</v>
      </c>
      <c r="F17" s="2" t="s">
        <v>55</v>
      </c>
    </row>
    <row r="18" spans="2:6">
      <c r="B18" s="9">
        <v>10</v>
      </c>
      <c r="C18" s="11">
        <f t="shared" si="0"/>
        <v>3870972.1555995098</v>
      </c>
      <c r="D18" s="11">
        <f t="shared" si="1"/>
        <v>2318458.6291576652</v>
      </c>
      <c r="E18" s="11">
        <f t="shared" si="2"/>
        <v>1552513.5264418451</v>
      </c>
      <c r="F18" s="2" t="s">
        <v>55</v>
      </c>
    </row>
    <row r="19" spans="2:6">
      <c r="B19" s="9">
        <v>11</v>
      </c>
      <c r="C19" s="11">
        <f t="shared" si="0"/>
        <v>3870972.1555995098</v>
      </c>
      <c r="D19" s="11">
        <f t="shared" si="1"/>
        <v>2362895.752883187</v>
      </c>
      <c r="E19" s="11">
        <f t="shared" si="2"/>
        <v>1508076.402716323</v>
      </c>
      <c r="F19" s="2" t="s">
        <v>55</v>
      </c>
    </row>
    <row r="20" spans="2:6">
      <c r="B20" s="9">
        <v>12</v>
      </c>
      <c r="C20" s="11">
        <f t="shared" si="0"/>
        <v>3870972.1555995098</v>
      </c>
      <c r="D20" s="11">
        <f t="shared" si="1"/>
        <v>2408184.5881467815</v>
      </c>
      <c r="E20" s="11">
        <f t="shared" si="2"/>
        <v>1462787.5674527285</v>
      </c>
      <c r="F20" s="2" t="s">
        <v>55</v>
      </c>
    </row>
    <row r="21" spans="2:6">
      <c r="B21" s="9">
        <v>13</v>
      </c>
      <c r="C21" s="11">
        <f t="shared" si="0"/>
        <v>3870972.1555995098</v>
      </c>
      <c r="D21" s="11">
        <f t="shared" si="1"/>
        <v>2454341.4594195946</v>
      </c>
      <c r="E21" s="11">
        <f t="shared" si="2"/>
        <v>1416630.6961799155</v>
      </c>
      <c r="F21" s="2" t="s">
        <v>55</v>
      </c>
    </row>
    <row r="22" spans="2:6">
      <c r="B22" s="9">
        <v>14</v>
      </c>
      <c r="C22" s="11">
        <f t="shared" si="0"/>
        <v>3870972.1555995098</v>
      </c>
      <c r="D22" s="11">
        <f t="shared" si="1"/>
        <v>2501383.00405847</v>
      </c>
      <c r="E22" s="11">
        <f t="shared" si="2"/>
        <v>1369589.1515410398</v>
      </c>
      <c r="F22" s="2" t="s">
        <v>55</v>
      </c>
    </row>
    <row r="23" spans="2:6">
      <c r="B23" s="9">
        <v>15</v>
      </c>
      <c r="C23" s="11">
        <f t="shared" si="0"/>
        <v>3870972.1555995098</v>
      </c>
      <c r="D23" s="11">
        <f t="shared" si="1"/>
        <v>2549326.1783029241</v>
      </c>
      <c r="E23" s="11">
        <f t="shared" si="2"/>
        <v>1321645.9772965859</v>
      </c>
      <c r="F23" s="2" t="s">
        <v>56</v>
      </c>
    </row>
    <row r="24" spans="2:6">
      <c r="B24" s="9">
        <v>16</v>
      </c>
      <c r="C24" s="11">
        <f t="shared" si="0"/>
        <v>3870972.1555995098</v>
      </c>
      <c r="D24" s="11">
        <f t="shared" si="1"/>
        <v>2598188.263387064</v>
      </c>
      <c r="E24" s="11">
        <f t="shared" si="2"/>
        <v>1272783.8922124463</v>
      </c>
      <c r="F24" s="2" t="s">
        <v>56</v>
      </c>
    </row>
    <row r="25" spans="2:6">
      <c r="B25" s="9">
        <v>17</v>
      </c>
      <c r="C25" s="11">
        <f t="shared" si="0"/>
        <v>3870972.1555995098</v>
      </c>
      <c r="D25" s="11">
        <f t="shared" si="1"/>
        <v>2647986.8717686492</v>
      </c>
      <c r="E25" s="11">
        <f t="shared" si="2"/>
        <v>1222985.2838308611</v>
      </c>
      <c r="F25" s="2" t="s">
        <v>56</v>
      </c>
    </row>
    <row r="26" spans="2:6">
      <c r="B26" s="9">
        <v>18</v>
      </c>
      <c r="C26" s="11">
        <f t="shared" si="0"/>
        <v>3870972.1555995098</v>
      </c>
      <c r="D26" s="11">
        <f t="shared" si="1"/>
        <v>2698739.953477548</v>
      </c>
      <c r="E26" s="11">
        <f t="shared" si="2"/>
        <v>1172232.2021219619</v>
      </c>
      <c r="F26" s="2" t="s">
        <v>56</v>
      </c>
    </row>
    <row r="27" spans="2:6">
      <c r="B27" s="9">
        <v>19</v>
      </c>
      <c r="C27" s="11">
        <f t="shared" si="0"/>
        <v>3870972.1555995098</v>
      </c>
      <c r="D27" s="11">
        <f t="shared" si="1"/>
        <v>2750465.8025858682</v>
      </c>
      <c r="E27" s="11">
        <f t="shared" si="2"/>
        <v>1120506.3530136421</v>
      </c>
      <c r="F27" s="2" t="s">
        <v>56</v>
      </c>
    </row>
    <row r="28" spans="2:6">
      <c r="B28" s="9">
        <v>20</v>
      </c>
      <c r="C28" s="11">
        <f t="shared" si="0"/>
        <v>3870972.1555995098</v>
      </c>
      <c r="D28" s="11">
        <f t="shared" si="1"/>
        <v>2803183.0638020975</v>
      </c>
      <c r="E28" s="11">
        <f t="shared" si="2"/>
        <v>1067789.0917974131</v>
      </c>
      <c r="F28" s="2" t="s">
        <v>56</v>
      </c>
    </row>
    <row r="29" spans="2:6">
      <c r="B29" s="9">
        <v>21</v>
      </c>
      <c r="C29" s="11">
        <f t="shared" si="0"/>
        <v>3870972.1555995098</v>
      </c>
      <c r="D29" s="11">
        <f t="shared" si="1"/>
        <v>2856910.7391916369</v>
      </c>
      <c r="E29" s="11">
        <f t="shared" si="2"/>
        <v>1014061.4164078729</v>
      </c>
      <c r="F29" s="2" t="s">
        <v>56</v>
      </c>
    </row>
    <row r="30" spans="2:6">
      <c r="B30" s="9">
        <v>22</v>
      </c>
      <c r="C30" s="11">
        <f t="shared" si="0"/>
        <v>3870972.1555995098</v>
      </c>
      <c r="D30" s="11">
        <f t="shared" si="1"/>
        <v>2911668.195026143</v>
      </c>
      <c r="E30" s="11">
        <f t="shared" si="2"/>
        <v>959303.96057336649</v>
      </c>
      <c r="F30" s="2" t="s">
        <v>56</v>
      </c>
    </row>
    <row r="31" spans="2:6">
      <c r="B31" s="9">
        <v>23</v>
      </c>
      <c r="C31" s="11">
        <f t="shared" si="0"/>
        <v>3870972.1555995098</v>
      </c>
      <c r="D31" s="11">
        <f t="shared" si="1"/>
        <v>2967475.1687641446</v>
      </c>
      <c r="E31" s="11">
        <f t="shared" si="2"/>
        <v>903496.98683536553</v>
      </c>
      <c r="F31" s="2" t="s">
        <v>56</v>
      </c>
    </row>
    <row r="32" spans="2:6">
      <c r="B32" s="9">
        <v>24</v>
      </c>
      <c r="C32" s="11">
        <f t="shared" si="0"/>
        <v>3870972.1555995098</v>
      </c>
      <c r="D32" s="11">
        <f t="shared" si="1"/>
        <v>3024351.7761654579</v>
      </c>
      <c r="E32" s="11">
        <f t="shared" si="2"/>
        <v>846620.37943405251</v>
      </c>
      <c r="F32" s="2" t="s">
        <v>56</v>
      </c>
    </row>
    <row r="33" spans="2:6">
      <c r="B33" s="9">
        <v>25</v>
      </c>
      <c r="C33" s="11">
        <f t="shared" si="0"/>
        <v>3870972.1555995098</v>
      </c>
      <c r="D33" s="11">
        <f t="shared" si="1"/>
        <v>3082318.5185419619</v>
      </c>
      <c r="E33" s="11">
        <f t="shared" si="2"/>
        <v>788653.63705754792</v>
      </c>
      <c r="F33" s="2" t="s">
        <v>56</v>
      </c>
    </row>
    <row r="34" spans="2:6">
      <c r="B34" s="9">
        <v>26</v>
      </c>
      <c r="C34" s="11">
        <f t="shared" si="0"/>
        <v>3870972.1555995098</v>
      </c>
      <c r="D34" s="11">
        <f t="shared" si="1"/>
        <v>3141396.2901473492</v>
      </c>
      <c r="E34" s="11">
        <f t="shared" si="2"/>
        <v>729575.86545216048</v>
      </c>
      <c r="F34" s="2" t="s">
        <v>56</v>
      </c>
    </row>
    <row r="35" spans="2:6">
      <c r="B35" s="9">
        <v>27</v>
      </c>
      <c r="C35" s="11">
        <f t="shared" si="0"/>
        <v>3870972.1555995098</v>
      </c>
      <c r="D35" s="11">
        <f t="shared" si="1"/>
        <v>3201606.3857085072</v>
      </c>
      <c r="E35" s="11">
        <f t="shared" si="2"/>
        <v>669365.7698910028</v>
      </c>
      <c r="F35" s="2" t="s">
        <v>56</v>
      </c>
    </row>
    <row r="36" spans="2:6">
      <c r="B36" s="9">
        <v>28</v>
      </c>
      <c r="C36" s="11">
        <f t="shared" si="0"/>
        <v>3870972.1555995098</v>
      </c>
      <c r="D36" s="11">
        <f t="shared" si="1"/>
        <v>3262970.5081012538</v>
      </c>
      <c r="E36" s="11">
        <f t="shared" si="2"/>
        <v>608001.64749825629</v>
      </c>
      <c r="F36" s="2" t="s">
        <v>56</v>
      </c>
    </row>
    <row r="37" spans="2:6">
      <c r="B37" s="9">
        <v>29</v>
      </c>
      <c r="C37" s="11">
        <f t="shared" si="0"/>
        <v>3870972.1555995098</v>
      </c>
      <c r="D37" s="11">
        <f t="shared" si="1"/>
        <v>3325510.7761731944</v>
      </c>
      <c r="E37" s="11">
        <f t="shared" si="2"/>
        <v>545461.37942631578</v>
      </c>
      <c r="F37" s="2" t="s">
        <v>56</v>
      </c>
    </row>
    <row r="38" spans="2:6">
      <c r="B38" s="9">
        <v>30</v>
      </c>
      <c r="C38" s="11">
        <f t="shared" si="0"/>
        <v>3870972.1555995098</v>
      </c>
      <c r="D38" s="11">
        <f t="shared" si="1"/>
        <v>3389249.7327165138</v>
      </c>
      <c r="E38" s="11">
        <f t="shared" si="2"/>
        <v>481722.42288299615</v>
      </c>
      <c r="F38" s="2" t="s">
        <v>56</v>
      </c>
    </row>
    <row r="39" spans="2:6">
      <c r="B39" s="9">
        <v>31</v>
      </c>
      <c r="C39" s="11">
        <f t="shared" si="0"/>
        <v>3870972.1555995098</v>
      </c>
      <c r="D39" s="11">
        <f t="shared" si="1"/>
        <v>3454210.3525935803</v>
      </c>
      <c r="E39" s="11">
        <f t="shared" si="2"/>
        <v>416761.80300592957</v>
      </c>
      <c r="F39" s="2" t="s">
        <v>56</v>
      </c>
    </row>
    <row r="40" spans="2:6">
      <c r="B40" s="9">
        <v>32</v>
      </c>
      <c r="C40" s="11">
        <f t="shared" si="0"/>
        <v>3870972.1555995098</v>
      </c>
      <c r="D40" s="11">
        <f t="shared" si="1"/>
        <v>3520416.0510182907</v>
      </c>
      <c r="E40" s="11">
        <f t="shared" si="2"/>
        <v>350556.10458121932</v>
      </c>
      <c r="F40" s="2" t="s">
        <v>56</v>
      </c>
    </row>
    <row r="41" spans="2:6">
      <c r="B41" s="9">
        <v>33</v>
      </c>
      <c r="C41" s="11">
        <f t="shared" si="0"/>
        <v>3870972.1555995098</v>
      </c>
      <c r="D41" s="11">
        <f t="shared" si="1"/>
        <v>3587890.6919961413</v>
      </c>
      <c r="E41" s="11">
        <f t="shared" si="2"/>
        <v>283081.46360336873</v>
      </c>
      <c r="F41" s="2" t="s">
        <v>56</v>
      </c>
    </row>
    <row r="42" spans="2:6">
      <c r="B42" s="9">
        <v>34</v>
      </c>
      <c r="C42" s="11">
        <f t="shared" si="0"/>
        <v>3870972.1555995098</v>
      </c>
      <c r="D42" s="11">
        <f t="shared" si="1"/>
        <v>3656658.5969260675</v>
      </c>
      <c r="E42" s="11">
        <f t="shared" si="2"/>
        <v>214313.55867344266</v>
      </c>
      <c r="F42" s="2" t="s">
        <v>56</v>
      </c>
    </row>
    <row r="43" spans="2:6">
      <c r="B43" s="9">
        <v>35</v>
      </c>
      <c r="C43" s="11">
        <f t="shared" si="0"/>
        <v>3870972.1555995098</v>
      </c>
      <c r="D43" s="11">
        <f t="shared" si="1"/>
        <v>3726744.5533671505</v>
      </c>
      <c r="E43" s="11">
        <f t="shared" si="2"/>
        <v>144227.6022323597</v>
      </c>
      <c r="F43" s="2" t="s">
        <v>56</v>
      </c>
    </row>
    <row r="44" spans="2:6">
      <c r="B44" s="9">
        <v>36</v>
      </c>
      <c r="C44" s="11">
        <f t="shared" si="0"/>
        <v>3870972.1555995098</v>
      </c>
      <c r="D44" s="11">
        <f t="shared" si="1"/>
        <v>3798173.823973354</v>
      </c>
      <c r="E44" s="11">
        <f t="shared" si="2"/>
        <v>72798.331626155967</v>
      </c>
      <c r="F44" s="2" t="s">
        <v>56</v>
      </c>
    </row>
    <row r="45" spans="2:6" ht="20.25" thickBot="1">
      <c r="C45" s="8">
        <f>SUM(C9:C44)</f>
        <v>139354997.60158229</v>
      </c>
      <c r="D45" s="8">
        <f t="shared" ref="D45:E45" si="3">SUM(D9:D44)</f>
        <v>100000000</v>
      </c>
      <c r="E45" s="8">
        <f t="shared" si="3"/>
        <v>39354997.601582363</v>
      </c>
    </row>
    <row r="46" spans="2:6" ht="20.25" thickTop="1"/>
  </sheetData>
  <mergeCells count="1">
    <mergeCell ref="A1:E1"/>
  </mergeCells>
  <pageMargins left="0.7" right="0.7" top="0.75" bottom="0.75" header="0.3" footer="0.3"/>
  <pageSetup orientation="portrait" r:id="rId1"/>
  <headerFooter>
    <oddFooter>&amp;C&amp;"B Zar,Regular"صفحه &amp;P از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ارایه</vt:lpstr>
      <vt:lpstr>تسهیلات</vt:lpstr>
      <vt:lpstr>ارایه!Print_Titles</vt:lpstr>
      <vt:lpstr>تسهیلات!Print_Titles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2026-05-15T08:51:43Z</dcterms:created>
  <dcterms:modified xsi:type="dcterms:W3CDTF">2026-05-15T09:11:24Z</dcterms:modified>
</cp:coreProperties>
</file>